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o Yoshikazu\Desktop\実務改善ツール\物流現場チェックシート\"/>
    </mc:Choice>
  </mc:AlternateContent>
  <xr:revisionPtr revIDLastSave="0" documentId="13_ncr:1_{225DED90-0AC7-42BF-BDA4-DFE10DEC9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4" r:id="rId1"/>
    <sheet name="印刷用" sheetId="1" r:id="rId2"/>
  </sheets>
  <calcPr calcId="191029"/>
</workbook>
</file>

<file path=xl/calcChain.xml><?xml version="1.0" encoding="utf-8"?>
<calcChain xmlns="http://schemas.openxmlformats.org/spreadsheetml/2006/main">
  <c r="H1" i="4" l="1"/>
  <c r="H24" i="4"/>
  <c r="H22" i="4"/>
  <c r="H21" i="4"/>
  <c r="H23" i="4" s="1"/>
  <c r="H20" i="4"/>
  <c r="H17" i="4"/>
  <c r="I17" i="4" s="1"/>
  <c r="H16" i="4"/>
  <c r="I16" i="4" s="1"/>
  <c r="H15" i="4"/>
  <c r="I15" i="4" s="1"/>
  <c r="I18" i="4" s="1"/>
  <c r="H13" i="4"/>
  <c r="I13" i="4" s="1"/>
  <c r="H12" i="4"/>
  <c r="J12" i="4" s="1"/>
  <c r="H6" i="4"/>
  <c r="J6" i="4" s="1"/>
  <c r="H4" i="4"/>
  <c r="J4" i="4" s="1"/>
  <c r="E7" i="1" s="1"/>
  <c r="H3" i="4"/>
  <c r="J3" i="4" s="1"/>
  <c r="E6" i="1" s="1"/>
  <c r="H2" i="4"/>
  <c r="J2" i="4" s="1"/>
  <c r="E5" i="1" s="1"/>
  <c r="E1" i="1"/>
  <c r="C18" i="1"/>
  <c r="H7" i="4"/>
  <c r="J7" i="4" s="1"/>
  <c r="H8" i="4"/>
  <c r="J8" i="4" s="1"/>
  <c r="H9" i="4"/>
  <c r="J9" i="4" s="1"/>
  <c r="H10" i="4"/>
  <c r="J10" i="4" s="1"/>
  <c r="H19" i="4"/>
  <c r="I19" i="4" s="1"/>
  <c r="H25" i="4"/>
  <c r="I25" i="4" s="1"/>
  <c r="I26" i="4" s="1"/>
  <c r="H27" i="4"/>
  <c r="I27" i="4" s="1"/>
  <c r="H14" i="4" l="1"/>
  <c r="C17" i="1" s="1"/>
  <c r="C20" i="1"/>
  <c r="C16" i="1"/>
  <c r="C7" i="1"/>
  <c r="C5" i="1"/>
  <c r="C6" i="1"/>
  <c r="C22" i="1"/>
  <c r="I1" i="4"/>
  <c r="I5" i="4" s="1"/>
  <c r="I28" i="4" s="1"/>
  <c r="I31" i="4" s="1"/>
  <c r="I12" i="4"/>
  <c r="I14" i="4" s="1"/>
  <c r="J13" i="4"/>
  <c r="J15" i="4"/>
  <c r="H18" i="4"/>
  <c r="C21" i="1" s="1"/>
  <c r="C30" i="1"/>
  <c r="D30" i="1"/>
  <c r="C27" i="1"/>
  <c r="J24" i="4"/>
  <c r="E27" i="1" s="1"/>
  <c r="C23" i="1"/>
  <c r="J20" i="4"/>
  <c r="E23" i="1" s="1"/>
  <c r="H26" i="4"/>
  <c r="C15" i="1"/>
  <c r="C13" i="1"/>
  <c r="E13" i="1"/>
  <c r="C11" i="1"/>
  <c r="E11" i="1"/>
  <c r="C9" i="1"/>
  <c r="E9" i="1"/>
  <c r="C25" i="1"/>
  <c r="J22" i="4"/>
  <c r="E25" i="1" s="1"/>
  <c r="C19" i="1"/>
  <c r="D19" i="1"/>
  <c r="J27" i="4"/>
  <c r="E30" i="1" s="1"/>
  <c r="C28" i="1"/>
  <c r="C26" i="1"/>
  <c r="J23" i="4"/>
  <c r="E26" i="1" s="1"/>
  <c r="C24" i="1"/>
  <c r="J21" i="4"/>
  <c r="E24" i="1" s="1"/>
  <c r="D22" i="1"/>
  <c r="J19" i="4"/>
  <c r="E22" i="1" s="1"/>
  <c r="D20" i="1"/>
  <c r="J17" i="4"/>
  <c r="E20" i="1" s="1"/>
  <c r="J16" i="4"/>
  <c r="E19" i="1" s="1"/>
  <c r="D18" i="1"/>
  <c r="E18" i="1"/>
  <c r="D21" i="1"/>
  <c r="D16" i="1"/>
  <c r="E16" i="1"/>
  <c r="E15" i="1"/>
  <c r="H11" i="4"/>
  <c r="J11" i="4" s="1"/>
  <c r="C12" i="1"/>
  <c r="E12" i="1"/>
  <c r="C10" i="1"/>
  <c r="E10" i="1"/>
  <c r="C4" i="1"/>
  <c r="H5" i="4"/>
  <c r="J14" i="4" l="1"/>
  <c r="J1" i="4"/>
  <c r="E4" i="1" s="1"/>
  <c r="H28" i="4"/>
  <c r="J5" i="4"/>
  <c r="E8" i="1" s="1"/>
  <c r="D4" i="1"/>
  <c r="C14" i="1"/>
  <c r="E14" i="1"/>
  <c r="D15" i="1"/>
  <c r="C29" i="1"/>
  <c r="J18" i="4"/>
  <c r="E21" i="1" s="1"/>
  <c r="C8" i="1"/>
  <c r="D28" i="1"/>
  <c r="D29" i="1"/>
  <c r="J25" i="4"/>
  <c r="E28" i="1" s="1"/>
  <c r="H30" i="4" l="1"/>
  <c r="I30" i="4" s="1"/>
  <c r="H31" i="4"/>
  <c r="H29" i="4"/>
  <c r="I29" i="4" s="1"/>
  <c r="C31" i="1"/>
  <c r="J26" i="4"/>
  <c r="E29" i="1" s="1"/>
  <c r="D17" i="1"/>
  <c r="E17" i="1"/>
  <c r="D8" i="1"/>
  <c r="H32" i="4" l="1"/>
  <c r="I32" i="4" s="1"/>
  <c r="H33" i="4"/>
  <c r="I33" i="4" s="1"/>
  <c r="D31" i="1"/>
  <c r="C32" i="1"/>
  <c r="D32" i="1"/>
  <c r="J29" i="4"/>
  <c r="E32" i="1" s="1"/>
  <c r="C33" i="1"/>
  <c r="D33" i="1"/>
  <c r="J28" i="4"/>
  <c r="E31" i="1" s="1"/>
  <c r="J30" i="4" l="1"/>
  <c r="E33" i="1" s="1"/>
  <c r="D34" i="1"/>
  <c r="C34" i="1"/>
  <c r="J31" i="4" l="1"/>
  <c r="E34" i="1" s="1"/>
  <c r="C35" i="1"/>
  <c r="D35" i="1"/>
  <c r="C36" i="1"/>
  <c r="D36" i="1"/>
  <c r="J33" i="4" l="1"/>
  <c r="E36" i="1" s="1"/>
  <c r="J32" i="4"/>
  <c r="E35" i="1" s="1"/>
</calcChain>
</file>

<file path=xl/sharedStrings.xml><?xml version="1.0" encoding="utf-8"?>
<sst xmlns="http://schemas.openxmlformats.org/spreadsheetml/2006/main" count="172" uniqueCount="103">
  <si>
    <t>費　目</t>
  </si>
  <si>
    <t>車両費</t>
  </si>
  <si>
    <t>車両償却費</t>
  </si>
  <si>
    <t>自動車税</t>
  </si>
  <si>
    <t>取得税</t>
  </si>
  <si>
    <t>重量税</t>
  </si>
  <si>
    <t>小　計</t>
  </si>
  <si>
    <t>保険料</t>
  </si>
  <si>
    <t>任意車両</t>
  </si>
  <si>
    <t>任意対人</t>
  </si>
  <si>
    <t>任意対物</t>
  </si>
  <si>
    <t>任意搭乗</t>
  </si>
  <si>
    <t>自賠責</t>
  </si>
  <si>
    <t>燃料費</t>
  </si>
  <si>
    <t>油脂費</t>
  </si>
  <si>
    <t>修理費</t>
  </si>
  <si>
    <t>車検整備費</t>
  </si>
  <si>
    <t>一般修理費</t>
  </si>
  <si>
    <t>ﾀｲﾔ･ﾁｭｰﾌﾞ費</t>
  </si>
  <si>
    <t>施設使用料</t>
  </si>
  <si>
    <t>人件費</t>
  </si>
  <si>
    <t>給料</t>
  </si>
  <si>
    <t>賞与</t>
  </si>
  <si>
    <t>退職引当金</t>
  </si>
  <si>
    <t>労働保険料</t>
  </si>
  <si>
    <t>法定福利費</t>
  </si>
  <si>
    <t>福利厚生費</t>
  </si>
  <si>
    <t>その他運送費</t>
  </si>
  <si>
    <t>運送費合計</t>
  </si>
  <si>
    <t>一般管理費</t>
  </si>
  <si>
    <t>営業外費用</t>
  </si>
  <si>
    <t>稼働１日当たり</t>
  </si>
  <si>
    <t>実走１ｋｍ当たり</t>
  </si>
  <si>
    <t>車両償却年数</t>
    <rPh sb="0" eb="2">
      <t>シャリョウ</t>
    </rPh>
    <rPh sb="2" eb="4">
      <t>ショウキャク</t>
    </rPh>
    <rPh sb="4" eb="6">
      <t>ネンスウ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</si>
  <si>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</si>
  <si>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</si>
  <si>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車体金額</t>
    <rPh sb="0" eb="2">
      <t>シャタイ</t>
    </rPh>
    <rPh sb="2" eb="4">
      <t>キンガク</t>
    </rPh>
    <phoneticPr fontId="2"/>
  </si>
  <si>
    <t>円</t>
    <rPh sb="0" eb="1">
      <t>エン</t>
    </rPh>
    <phoneticPr fontId="2"/>
  </si>
  <si>
    <t>車両設備費</t>
    <rPh sb="0" eb="2">
      <t>シャリョウ</t>
    </rPh>
    <rPh sb="2" eb="5">
      <t>セツビヒ</t>
    </rPh>
    <phoneticPr fontId="2"/>
  </si>
  <si>
    <t>車両</t>
    <rPh sb="0" eb="2">
      <t>シャリョウ</t>
    </rPh>
    <phoneticPr fontId="2"/>
  </si>
  <si>
    <t>保険料</t>
    <rPh sb="0" eb="2">
      <t>ホケン</t>
    </rPh>
    <rPh sb="2" eb="3">
      <t>リョウ</t>
    </rPh>
    <phoneticPr fontId="2"/>
  </si>
  <si>
    <t>燃料</t>
    <rPh sb="0" eb="2">
      <t>ネンリョウ</t>
    </rPh>
    <phoneticPr fontId="2"/>
  </si>
  <si>
    <t>修理費</t>
    <rPh sb="0" eb="3">
      <t>シュウリヒ</t>
    </rPh>
    <phoneticPr fontId="2"/>
  </si>
  <si>
    <t>人件費</t>
    <rPh sb="0" eb="3">
      <t>ジンケンヒ</t>
    </rPh>
    <phoneticPr fontId="2"/>
  </si>
  <si>
    <t>その他</t>
    <rPh sb="2" eb="3">
      <t>タ</t>
    </rPh>
    <phoneticPr fontId="2"/>
  </si>
  <si>
    <t>一般管理費</t>
    <rPh sb="0" eb="2">
      <t>イッパン</t>
    </rPh>
    <rPh sb="2" eb="5">
      <t>カンリヒ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</si>
  <si>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2"/>
  </si>
  <si>
    <t>●入力項目</t>
    <rPh sb="1" eb="3">
      <t>ニュウリョク</t>
    </rPh>
    <rPh sb="3" eb="5">
      <t>コウモク</t>
    </rPh>
    <phoneticPr fontId="2"/>
  </si>
  <si>
    <t>基本情報</t>
    <rPh sb="0" eb="2">
      <t>キホン</t>
    </rPh>
    <rPh sb="2" eb="4">
      <t>ジョウホウ</t>
    </rPh>
    <phoneticPr fontId="2"/>
  </si>
  <si>
    <t>法定車検費用／1回分</t>
    <rPh sb="0" eb="2">
      <t>ホウテイ</t>
    </rPh>
    <rPh sb="2" eb="4">
      <t>シャケン</t>
    </rPh>
    <rPh sb="4" eb="6">
      <t>ヒヨウ</t>
    </rPh>
    <rPh sb="8" eb="10">
      <t>カイブン</t>
    </rPh>
    <phoneticPr fontId="2"/>
  </si>
  <si>
    <t>平均稼働日／1ヶ月</t>
    <rPh sb="0" eb="2">
      <t>ヘイキン</t>
    </rPh>
    <rPh sb="2" eb="4">
      <t>カドウ</t>
    </rPh>
    <rPh sb="4" eb="5">
      <t>ビ</t>
    </rPh>
    <rPh sb="8" eb="9">
      <t>ゲツ</t>
    </rPh>
    <phoneticPr fontId="2"/>
  </si>
  <si>
    <t>平均走行距離／1日</t>
    <rPh sb="0" eb="2">
      <t>ヘイキン</t>
    </rPh>
    <rPh sb="2" eb="4">
      <t>ソウコウ</t>
    </rPh>
    <rPh sb="4" eb="6">
      <t>キョリ</t>
    </rPh>
    <rPh sb="8" eb="9">
      <t>ニチ</t>
    </rPh>
    <phoneticPr fontId="2"/>
  </si>
  <si>
    <t>施設費</t>
    <rPh sb="0" eb="3">
      <t>シセツヒ</t>
    </rPh>
    <phoneticPr fontId="2"/>
  </si>
  <si>
    <t>車庫使用料／1ヶ月</t>
    <rPh sb="0" eb="2">
      <t>シャコ</t>
    </rPh>
    <rPh sb="2" eb="5">
      <t>シヨウリョウ</t>
    </rPh>
    <rPh sb="8" eb="9">
      <t>ゲツ</t>
    </rPh>
    <phoneticPr fontId="2"/>
  </si>
  <si>
    <t>休憩施設料／1ヶ月</t>
    <rPh sb="0" eb="2">
      <t>キュウケイ</t>
    </rPh>
    <rPh sb="2" eb="4">
      <t>シセツ</t>
    </rPh>
    <rPh sb="4" eb="5">
      <t>リョウ</t>
    </rPh>
    <rPh sb="8" eb="9">
      <t>ゲツ</t>
    </rPh>
    <phoneticPr fontId="2"/>
  </si>
  <si>
    <t>支払給与／1ヶ月</t>
    <rPh sb="0" eb="2">
      <t>シハライ</t>
    </rPh>
    <rPh sb="2" eb="4">
      <t>キュウヨ</t>
    </rPh>
    <rPh sb="7" eb="8">
      <t>ゲツ</t>
    </rPh>
    <phoneticPr fontId="2"/>
  </si>
  <si>
    <t>支払賞与／1年</t>
    <rPh sb="0" eb="2">
      <t>シハラ</t>
    </rPh>
    <rPh sb="2" eb="4">
      <t>ショウヨ</t>
    </rPh>
    <rPh sb="6" eb="7">
      <t>ネン</t>
    </rPh>
    <phoneticPr fontId="2"/>
  </si>
  <si>
    <t>その他施設費／1ヶ月</t>
    <rPh sb="2" eb="3">
      <t>タ</t>
    </rPh>
    <rPh sb="3" eb="6">
      <t>シセツヒ</t>
    </rPh>
    <rPh sb="9" eb="10">
      <t>ゲツ</t>
    </rPh>
    <phoneticPr fontId="2"/>
  </si>
  <si>
    <t>シート・ロープ費用／年間</t>
    <rPh sb="7" eb="9">
      <t>ヒヨウ</t>
    </rPh>
    <rPh sb="10" eb="12">
      <t>ネンカン</t>
    </rPh>
    <phoneticPr fontId="2"/>
  </si>
  <si>
    <t>消耗品費用／年間</t>
    <rPh sb="0" eb="2">
      <t>ショウモウ</t>
    </rPh>
    <rPh sb="2" eb="3">
      <t>ヒン</t>
    </rPh>
    <rPh sb="3" eb="5">
      <t>ヒヨウ</t>
    </rPh>
    <rPh sb="6" eb="8">
      <t>ネンカン</t>
    </rPh>
    <phoneticPr fontId="2"/>
  </si>
  <si>
    <t>事故費用／年間</t>
    <rPh sb="0" eb="2">
      <t>ジコ</t>
    </rPh>
    <rPh sb="2" eb="4">
      <t>ヒヨウ</t>
    </rPh>
    <rPh sb="5" eb="6">
      <t>ネン</t>
    </rPh>
    <rPh sb="6" eb="7">
      <t>カン</t>
    </rPh>
    <phoneticPr fontId="2"/>
  </si>
  <si>
    <t>その他費用／年間</t>
    <rPh sb="2" eb="3">
      <t>タ</t>
    </rPh>
    <rPh sb="3" eb="5">
      <t>ヒヨウ</t>
    </rPh>
    <rPh sb="6" eb="8">
      <t>ネンカン</t>
    </rPh>
    <phoneticPr fontId="2"/>
  </si>
  <si>
    <t>法定自動車税／1年</t>
    <rPh sb="0" eb="2">
      <t>ホウテイ</t>
    </rPh>
    <rPh sb="2" eb="5">
      <t>ジドウシャ</t>
    </rPh>
    <rPh sb="5" eb="6">
      <t>ゼイ</t>
    </rPh>
    <rPh sb="8" eb="9">
      <t>ネン</t>
    </rPh>
    <phoneticPr fontId="2"/>
  </si>
  <si>
    <t>法定重量税／1年</t>
    <rPh sb="0" eb="2">
      <t>ホウテイ</t>
    </rPh>
    <rPh sb="2" eb="5">
      <t>ジュウリョウゼイ</t>
    </rPh>
    <rPh sb="7" eb="8">
      <t>ネン</t>
    </rPh>
    <phoneticPr fontId="2"/>
  </si>
  <si>
    <t>労働保険料法定掛率</t>
    <rPh sb="0" eb="2">
      <t>ロウドウ</t>
    </rPh>
    <rPh sb="2" eb="5">
      <t>ホケンリョウ</t>
    </rPh>
    <rPh sb="5" eb="7">
      <t>ホウテイ</t>
    </rPh>
    <rPh sb="7" eb="8">
      <t>カ</t>
    </rPh>
    <rPh sb="8" eb="9">
      <t>リツ</t>
    </rPh>
    <phoneticPr fontId="2"/>
  </si>
  <si>
    <t>法定福利費法定掛率</t>
    <rPh sb="0" eb="2">
      <t>ホウテイ</t>
    </rPh>
    <rPh sb="2" eb="4">
      <t>フクリ</t>
    </rPh>
    <rPh sb="4" eb="5">
      <t>ヒ</t>
    </rPh>
    <rPh sb="5" eb="7">
      <t>ホウテイ</t>
    </rPh>
    <rPh sb="7" eb="9">
      <t>カケリツ</t>
    </rPh>
    <phoneticPr fontId="2"/>
  </si>
  <si>
    <t>福利厚生費自社掛率</t>
    <rPh sb="0" eb="2">
      <t>フクリ</t>
    </rPh>
    <rPh sb="2" eb="5">
      <t>コウセイヒ</t>
    </rPh>
    <rPh sb="5" eb="7">
      <t>ジシャ</t>
    </rPh>
    <rPh sb="7" eb="9">
      <t>カケリツ</t>
    </rPh>
    <phoneticPr fontId="2"/>
  </si>
  <si>
    <t>決算書販管比率</t>
    <rPh sb="0" eb="2">
      <t>ケッサン</t>
    </rPh>
    <rPh sb="2" eb="3">
      <t>ショ</t>
    </rPh>
    <rPh sb="3" eb="4">
      <t>ハン</t>
    </rPh>
    <rPh sb="4" eb="5">
      <t>カン</t>
    </rPh>
    <rPh sb="5" eb="7">
      <t>ヒリツ</t>
    </rPh>
    <phoneticPr fontId="2"/>
  </si>
  <si>
    <t>決算書営業外費用比率</t>
    <rPh sb="0" eb="2">
      <t>ケッサン</t>
    </rPh>
    <rPh sb="2" eb="3">
      <t>ショ</t>
    </rPh>
    <rPh sb="3" eb="6">
      <t>エイギョウガイ</t>
    </rPh>
    <rPh sb="6" eb="8">
      <t>ヒヨウ</t>
    </rPh>
    <rPh sb="8" eb="10">
      <t>ヒリツ</t>
    </rPh>
    <phoneticPr fontId="2"/>
  </si>
  <si>
    <t>車両別原価計算表</t>
    <rPh sb="7" eb="8">
      <t>ヒョウ</t>
    </rPh>
    <phoneticPr fontId="2"/>
  </si>
  <si>
    <t>修理費／1年</t>
    <rPh sb="0" eb="3">
      <t>シュウリヒ</t>
    </rPh>
    <rPh sb="5" eb="6">
      <t>ネン</t>
    </rPh>
    <phoneticPr fontId="2"/>
  </si>
  <si>
    <t>燃費</t>
    <rPh sb="0" eb="2">
      <t>ネンピ</t>
    </rPh>
    <phoneticPr fontId="2"/>
  </si>
  <si>
    <t>油脂燃費</t>
    <rPh sb="0" eb="2">
      <t>ユシ</t>
    </rPh>
    <rPh sb="2" eb="4">
      <t>ネンピ</t>
    </rPh>
    <phoneticPr fontId="2"/>
  </si>
  <si>
    <t>タイヤ単価</t>
    <rPh sb="3" eb="5">
      <t>タンカ</t>
    </rPh>
    <phoneticPr fontId="2"/>
  </si>
  <si>
    <t>タイヤ本数</t>
    <rPh sb="3" eb="5">
      <t>ホンスウ</t>
    </rPh>
    <phoneticPr fontId="2"/>
  </si>
  <si>
    <t>本</t>
    <rPh sb="0" eb="1">
      <t>ホン</t>
    </rPh>
    <phoneticPr fontId="2"/>
  </si>
  <si>
    <t>小　計</t>
    <phoneticPr fontId="2"/>
  </si>
  <si>
    <t>合　計</t>
    <rPh sb="0" eb="1">
      <t>ゴウ</t>
    </rPh>
    <rPh sb="2" eb="3">
      <t>ケイ</t>
    </rPh>
    <phoneticPr fontId="2"/>
  </si>
  <si>
    <t>自賠責保険／年間</t>
    <rPh sb="0" eb="3">
      <t>ジバイセキ</t>
    </rPh>
    <rPh sb="3" eb="5">
      <t>ホケン</t>
    </rPh>
    <phoneticPr fontId="2"/>
  </si>
  <si>
    <t>車種</t>
    <rPh sb="0" eb="2">
      <t>シャシュ</t>
    </rPh>
    <phoneticPr fontId="2"/>
  </si>
  <si>
    <t>燃料単価／1ﾘｯﾄﾙ</t>
    <rPh sb="0" eb="2">
      <t>ネンリョウ</t>
    </rPh>
    <rPh sb="2" eb="4">
      <t>タンカ</t>
    </rPh>
    <phoneticPr fontId="2"/>
  </si>
  <si>
    <t>油脂単価／1ﾘｯﾄﾙ</t>
    <rPh sb="0" eb="2">
      <t>ユシ</t>
    </rPh>
    <rPh sb="2" eb="4">
      <t>タンカ</t>
    </rPh>
    <phoneticPr fontId="2"/>
  </si>
  <si>
    <t>タイヤ耐久距離</t>
    <rPh sb="3" eb="5">
      <t>タイキュウ</t>
    </rPh>
    <rPh sb="5" eb="7">
      <t>キョリ</t>
    </rPh>
    <phoneticPr fontId="2"/>
  </si>
  <si>
    <t>任意車両保険／1年</t>
    <rPh sb="0" eb="2">
      <t>ニンイ</t>
    </rPh>
    <rPh sb="2" eb="4">
      <t>シャリョウ</t>
    </rPh>
    <rPh sb="4" eb="6">
      <t>ホケン</t>
    </rPh>
    <rPh sb="8" eb="9">
      <t>ネン</t>
    </rPh>
    <phoneticPr fontId="2"/>
  </si>
  <si>
    <t>任意対人保険／1年</t>
    <rPh sb="0" eb="2">
      <t>ニンイ</t>
    </rPh>
    <rPh sb="2" eb="4">
      <t>タイジン</t>
    </rPh>
    <rPh sb="4" eb="6">
      <t>ホケン</t>
    </rPh>
    <phoneticPr fontId="2"/>
  </si>
  <si>
    <t>任意対物保険／1年</t>
    <rPh sb="0" eb="2">
      <t>ニンイ</t>
    </rPh>
    <rPh sb="2" eb="4">
      <t>タイブツ</t>
    </rPh>
    <rPh sb="4" eb="6">
      <t>ホケン</t>
    </rPh>
    <phoneticPr fontId="2"/>
  </si>
  <si>
    <t>任意搭乗保険／1年</t>
    <rPh sb="0" eb="2">
      <t>ニンイ</t>
    </rPh>
    <rPh sb="2" eb="4">
      <t>トウジョウ</t>
    </rPh>
    <rPh sb="4" eb="6">
      <t>ホケン</t>
    </rPh>
    <phoneticPr fontId="2"/>
  </si>
  <si>
    <t>車種：</t>
    <rPh sb="0" eb="2">
      <t>シャシュ</t>
    </rPh>
    <phoneticPr fontId="2"/>
  </si>
  <si>
    <t>月額</t>
    <phoneticPr fontId="2"/>
  </si>
  <si>
    <t>（単位：円）</t>
    <rPh sb="1" eb="3">
      <t>タンイ</t>
    </rPh>
    <rPh sb="4" eb="5">
      <t>エン</t>
    </rPh>
    <phoneticPr fontId="2"/>
  </si>
  <si>
    <t>退職引当金／1年</t>
    <rPh sb="0" eb="2">
      <t>タイショク</t>
    </rPh>
    <rPh sb="2" eb="4">
      <t>ヒキアテ</t>
    </rPh>
    <rPh sb="4" eb="5">
      <t>キン</t>
    </rPh>
    <rPh sb="7" eb="8">
      <t>ネン</t>
    </rPh>
    <phoneticPr fontId="2"/>
  </si>
  <si>
    <t>総　合　計</t>
    <rPh sb="0" eb="1">
      <t>ソウ</t>
    </rPh>
    <rPh sb="2" eb="3">
      <t>アイ</t>
    </rPh>
    <phoneticPr fontId="2"/>
  </si>
  <si>
    <t>＊入力データがない項目には必ず「0(ｾﾞﾛ)」を入力するようにしてください。</t>
    <rPh sb="1" eb="3">
      <t>ニュウリョク</t>
    </rPh>
    <rPh sb="9" eb="11">
      <t>コウモク</t>
    </rPh>
    <rPh sb="13" eb="14">
      <t>カナラ</t>
    </rPh>
    <rPh sb="24" eb="26">
      <t>ニュウリョク</t>
    </rPh>
    <phoneticPr fontId="2"/>
  </si>
  <si>
    <t>法定残存率</t>
    <rPh sb="0" eb="2">
      <t>ホウテイ</t>
    </rPh>
    <rPh sb="2" eb="4">
      <t>ザンゾン</t>
    </rPh>
    <rPh sb="4" eb="5">
      <t>リツ</t>
    </rPh>
    <phoneticPr fontId="2"/>
  </si>
  <si>
    <t>km</t>
    <phoneticPr fontId="2"/>
  </si>
  <si>
    <t>％</t>
    <phoneticPr fontId="2"/>
  </si>
  <si>
    <t>km/㍑</t>
    <phoneticPr fontId="2"/>
  </si>
  <si>
    <t>km/㍑</t>
    <phoneticPr fontId="2"/>
  </si>
  <si>
    <t>km</t>
    <phoneticPr fontId="2"/>
  </si>
  <si>
    <t>実走１km当たり</t>
    <phoneticPr fontId="2"/>
  </si>
  <si>
    <t>-</t>
    <phoneticPr fontId="2"/>
  </si>
  <si>
    <t>消費税(8%)月額</t>
    <phoneticPr fontId="2"/>
  </si>
  <si>
    <t>軽貨物</t>
    <rPh sb="0" eb="3">
      <t>ケイカモツ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</si>
</sst>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i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4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 shrinkToFit="1"/>
    </xf>
    <xf numFmtId="0" fontId="6" fillId="3" borderId="0" xfId="0" applyFont="1" applyFill="1" applyAlignment="1">
      <alignment horizontal="right"/>
    </xf>
    <xf numFmtId="0" fontId="0" fillId="3" borderId="0" xfId="0" applyFill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38" fontId="5" fillId="3" borderId="3" xfId="1" applyFont="1" applyFill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5" xfId="0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7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8" fontId="5" fillId="3" borderId="8" xfId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38" fontId="5" fillId="3" borderId="9" xfId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38" fontId="5" fillId="3" borderId="1" xfId="0" applyNumberFormat="1" applyFont="1" applyFill="1" applyBorder="1" applyAlignment="1">
      <alignment vertical="center"/>
    </xf>
    <xf numFmtId="38" fontId="5" fillId="3" borderId="11" xfId="1" applyFont="1" applyFill="1" applyBorder="1" applyAlignment="1">
      <alignment vertical="center"/>
    </xf>
    <xf numFmtId="38" fontId="5" fillId="3" borderId="12" xfId="1" applyFont="1" applyFill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38" fontId="5" fillId="3" borderId="13" xfId="0" applyNumberFormat="1" applyFont="1" applyFill="1" applyBorder="1" applyAlignment="1">
      <alignment vertical="center"/>
    </xf>
    <xf numFmtId="38" fontId="5" fillId="3" borderId="14" xfId="1" applyFont="1" applyFill="1" applyBorder="1" applyAlignment="1">
      <alignment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8" fontId="5" fillId="3" borderId="19" xfId="1" applyFont="1" applyFill="1" applyBorder="1" applyAlignment="1">
      <alignment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40" fontId="7" fillId="0" borderId="26" xfId="1" applyNumberFormat="1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40" fontId="8" fillId="0" borderId="0" xfId="1" applyNumberFormat="1" applyFont="1" applyProtection="1"/>
    <xf numFmtId="0" fontId="8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9" fillId="3" borderId="0" xfId="0" applyFont="1" applyFill="1" applyProtection="1"/>
    <xf numFmtId="40" fontId="9" fillId="3" borderId="0" xfId="1" applyNumberFormat="1" applyFont="1" applyFill="1" applyAlignment="1" applyProtection="1">
      <alignment horizontal="right"/>
    </xf>
    <xf numFmtId="40" fontId="9" fillId="3" borderId="0" xfId="0" applyNumberFormat="1" applyFont="1" applyFill="1" applyAlignment="1" applyProtection="1"/>
    <xf numFmtId="0" fontId="10" fillId="3" borderId="0" xfId="0" applyFont="1" applyFill="1" applyProtection="1"/>
    <xf numFmtId="40" fontId="10" fillId="3" borderId="0" xfId="1" applyNumberFormat="1" applyFont="1" applyFill="1" applyAlignment="1" applyProtection="1">
      <alignment horizontal="right"/>
    </xf>
    <xf numFmtId="0" fontId="9" fillId="3" borderId="0" xfId="0" applyFont="1" applyFill="1" applyAlignment="1" applyProtection="1"/>
    <xf numFmtId="0" fontId="8" fillId="0" borderId="1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vertical="center"/>
    </xf>
    <xf numFmtId="176" fontId="8" fillId="2" borderId="1" xfId="1" applyNumberFormat="1" applyFont="1" applyFill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vertical="center"/>
    </xf>
    <xf numFmtId="40" fontId="7" fillId="2" borderId="5" xfId="1" applyNumberFormat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vertical="center"/>
    </xf>
    <xf numFmtId="40" fontId="7" fillId="2" borderId="6" xfId="1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vertical="center"/>
    </xf>
    <xf numFmtId="40" fontId="8" fillId="2" borderId="5" xfId="1" applyNumberFormat="1" applyFont="1" applyFill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vertical="center"/>
    </xf>
    <xf numFmtId="40" fontId="8" fillId="2" borderId="6" xfId="1" applyNumberFormat="1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176" fontId="8" fillId="2" borderId="5" xfId="1" applyNumberFormat="1" applyFont="1" applyFill="1" applyBorder="1" applyAlignment="1" applyProtection="1">
      <alignment vertical="center"/>
      <protection locked="0"/>
    </xf>
    <xf numFmtId="176" fontId="8" fillId="2" borderId="6" xfId="1" applyNumberFormat="1" applyFont="1" applyFill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</xf>
    <xf numFmtId="40" fontId="7" fillId="2" borderId="3" xfId="1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vertical="center"/>
    </xf>
    <xf numFmtId="40" fontId="8" fillId="2" borderId="3" xfId="1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vertical="center"/>
    </xf>
    <xf numFmtId="176" fontId="8" fillId="2" borderId="16" xfId="1" applyNumberFormat="1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</xf>
    <xf numFmtId="40" fontId="0" fillId="2" borderId="9" xfId="1" applyNumberFormat="1" applyFont="1" applyFill="1" applyBorder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top"/>
    </xf>
    <xf numFmtId="0" fontId="11" fillId="0" borderId="26" xfId="0" applyFont="1" applyBorder="1" applyAlignment="1" applyProtection="1">
      <alignment horizontal="left" vertical="center"/>
    </xf>
    <xf numFmtId="0" fontId="8" fillId="4" borderId="45" xfId="0" applyFont="1" applyFill="1" applyBorder="1" applyAlignment="1" applyProtection="1">
      <alignment horizontal="center" vertical="center"/>
    </xf>
    <xf numFmtId="0" fontId="8" fillId="4" borderId="46" xfId="0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 textRotation="255"/>
    </xf>
    <xf numFmtId="0" fontId="5" fillId="3" borderId="30" xfId="0" applyFont="1" applyFill="1" applyBorder="1" applyAlignment="1">
      <alignment horizontal="center" vertical="center" textRotation="255"/>
    </xf>
    <xf numFmtId="0" fontId="5" fillId="3" borderId="31" xfId="0" applyFont="1" applyFill="1" applyBorder="1" applyAlignment="1">
      <alignment horizontal="center" vertical="center" textRotation="255"/>
    </xf>
    <xf numFmtId="0" fontId="5" fillId="3" borderId="2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Normal="100" zoomScaleSheetLayoutView="100" workbookViewId="0">
      <pane ySplit="1" topLeftCell="A2" activePane="bottomLeft" state="frozen"/>
      <selection pane="bottomLeft" activeCell="C8" sqref="C8"/>
    </sheetView>
  </sheetViews>
  <sheetFormatPr defaultColWidth="8.875" defaultRowHeight="13.5" x14ac:dyDescent="0.15"/>
  <cols>
    <col min="1" max="1" width="13.625" style="46" customWidth="1"/>
    <col min="2" max="2" width="27.25" style="46" bestFit="1" customWidth="1"/>
    <col min="3" max="3" width="17.375" style="47" bestFit="1" customWidth="1"/>
    <col min="4" max="4" width="6.375" style="48" bestFit="1" customWidth="1"/>
    <col min="5" max="5" width="8.75" style="46" customWidth="1"/>
    <col min="6" max="7" width="0" style="51" hidden="1" customWidth="1"/>
    <col min="8" max="8" width="15.75" style="52" hidden="1" customWidth="1"/>
    <col min="9" max="9" width="13.25" style="52" hidden="1" customWidth="1"/>
    <col min="10" max="10" width="13.875" style="56" hidden="1" customWidth="1"/>
    <col min="11" max="11" width="8.875" style="50"/>
    <col min="12" max="16384" width="8.875" style="46"/>
  </cols>
  <sheetData>
    <row r="1" spans="1:11" s="44" customFormat="1" ht="17.25" x14ac:dyDescent="0.15">
      <c r="A1" s="90" t="s">
        <v>47</v>
      </c>
      <c r="B1" s="91" t="s">
        <v>92</v>
      </c>
      <c r="C1" s="42"/>
      <c r="D1" s="43"/>
      <c r="F1" s="51" t="s">
        <v>1</v>
      </c>
      <c r="G1" s="51" t="s">
        <v>2</v>
      </c>
      <c r="H1" s="52">
        <f>ROUNDDOWN((((C7+C8)*((100-C6)/100))/(C5*12)),0)</f>
        <v>24916</v>
      </c>
      <c r="I1" s="52">
        <f>ROUNDDOWN(H1*0.08,0)</f>
        <v>1993</v>
      </c>
      <c r="J1" s="53">
        <f t="shared" ref="J1:J15" si="0">SUM(H1:I1)</f>
        <v>26909</v>
      </c>
      <c r="K1" s="49"/>
    </row>
    <row r="2" spans="1:11" s="45" customFormat="1" ht="15" customHeight="1" x14ac:dyDescent="0.15">
      <c r="A2" s="95" t="s">
        <v>48</v>
      </c>
      <c r="B2" s="60" t="s">
        <v>79</v>
      </c>
      <c r="C2" s="87" t="s">
        <v>102</v>
      </c>
      <c r="D2" s="61" t="s">
        <v>100</v>
      </c>
      <c r="F2" s="51"/>
      <c r="G2" s="51" t="s">
        <v>3</v>
      </c>
      <c r="H2" s="52">
        <f>ROUNDDOWN(C9/12,0)</f>
        <v>0</v>
      </c>
      <c r="I2" s="52"/>
      <c r="J2" s="53">
        <f t="shared" si="0"/>
        <v>0</v>
      </c>
      <c r="K2" s="50"/>
    </row>
    <row r="3" spans="1:11" s="45" customFormat="1" ht="15" customHeight="1" x14ac:dyDescent="0.15">
      <c r="A3" s="96"/>
      <c r="B3" s="62" t="s">
        <v>50</v>
      </c>
      <c r="C3" s="63">
        <v>20</v>
      </c>
      <c r="D3" s="64" t="s">
        <v>35</v>
      </c>
      <c r="F3" s="51"/>
      <c r="G3" s="51" t="s">
        <v>4</v>
      </c>
      <c r="H3" s="52">
        <f>ROUNDDOWN(C7*3%/(C5*12),0)</f>
        <v>750</v>
      </c>
      <c r="I3" s="52"/>
      <c r="J3" s="53">
        <f t="shared" si="0"/>
        <v>750</v>
      </c>
      <c r="K3" s="50"/>
    </row>
    <row r="4" spans="1:11" s="45" customFormat="1" ht="15" customHeight="1" x14ac:dyDescent="0.15">
      <c r="A4" s="97"/>
      <c r="B4" s="65" t="s">
        <v>51</v>
      </c>
      <c r="C4" s="66">
        <v>100</v>
      </c>
      <c r="D4" s="67" t="s">
        <v>94</v>
      </c>
      <c r="F4" s="51"/>
      <c r="G4" s="51" t="s">
        <v>5</v>
      </c>
      <c r="H4" s="52">
        <f>ROUNDDOWN(C10/12,0)</f>
        <v>0</v>
      </c>
      <c r="I4" s="52"/>
      <c r="J4" s="53">
        <f t="shared" si="0"/>
        <v>0</v>
      </c>
      <c r="K4" s="50"/>
    </row>
    <row r="5" spans="1:11" ht="15" customHeight="1" x14ac:dyDescent="0.15">
      <c r="A5" s="95" t="s">
        <v>39</v>
      </c>
      <c r="B5" s="78" t="s">
        <v>33</v>
      </c>
      <c r="C5" s="79">
        <v>4</v>
      </c>
      <c r="D5" s="80" t="s">
        <v>34</v>
      </c>
      <c r="E5" s="45"/>
      <c r="G5" s="54" t="s">
        <v>6</v>
      </c>
      <c r="H5" s="55">
        <f>SUM(H1:H4)</f>
        <v>25666</v>
      </c>
      <c r="I5" s="55">
        <f>I1</f>
        <v>1993</v>
      </c>
      <c r="J5" s="53">
        <f t="shared" si="0"/>
        <v>27659</v>
      </c>
    </row>
    <row r="6" spans="1:11" ht="15" customHeight="1" x14ac:dyDescent="0.15">
      <c r="A6" s="96"/>
      <c r="B6" s="68" t="s">
        <v>93</v>
      </c>
      <c r="C6" s="69">
        <v>0.33300000000000002</v>
      </c>
      <c r="D6" s="70" t="s">
        <v>95</v>
      </c>
      <c r="F6" s="51" t="s">
        <v>7</v>
      </c>
      <c r="G6" s="51" t="s">
        <v>8</v>
      </c>
      <c r="H6" s="52">
        <f>ROUNDDOWN(C11/12,0)</f>
        <v>0</v>
      </c>
      <c r="J6" s="53">
        <f t="shared" si="0"/>
        <v>0</v>
      </c>
    </row>
    <row r="7" spans="1:11" ht="15" customHeight="1" x14ac:dyDescent="0.15">
      <c r="A7" s="96"/>
      <c r="B7" s="68" t="s">
        <v>36</v>
      </c>
      <c r="C7" s="69">
        <v>1200000</v>
      </c>
      <c r="D7" s="70" t="s">
        <v>37</v>
      </c>
      <c r="G7" s="51" t="s">
        <v>9</v>
      </c>
      <c r="H7" s="52">
        <f>ROUNDDOWN(C12/12,0)</f>
        <v>0</v>
      </c>
      <c r="J7" s="53">
        <f t="shared" si="0"/>
        <v>0</v>
      </c>
    </row>
    <row r="8" spans="1:11" ht="15" customHeight="1" x14ac:dyDescent="0.15">
      <c r="A8" s="96"/>
      <c r="B8" s="68" t="s">
        <v>38</v>
      </c>
      <c r="C8" s="69"/>
      <c r="D8" s="70" t="s">
        <v>37</v>
      </c>
      <c r="G8" s="51" t="s">
        <v>10</v>
      </c>
      <c r="H8" s="52">
        <f>ROUNDDOWN(C13/12,0)</f>
        <v>0</v>
      </c>
      <c r="J8" s="53">
        <f t="shared" si="0"/>
        <v>0</v>
      </c>
    </row>
    <row r="9" spans="1:11" ht="15" customHeight="1" x14ac:dyDescent="0.15">
      <c r="A9" s="96"/>
      <c r="B9" s="68" t="s">
        <v>62</v>
      </c>
      <c r="C9" s="69"/>
      <c r="D9" s="70" t="s">
        <v>37</v>
      </c>
      <c r="G9" s="51" t="s">
        <v>11</v>
      </c>
      <c r="H9" s="52">
        <f>ROUNDDOWN(C14/12,0)</f>
        <v>0</v>
      </c>
      <c r="J9" s="53">
        <f t="shared" si="0"/>
        <v>0</v>
      </c>
    </row>
    <row r="10" spans="1:11" ht="15" customHeight="1" x14ac:dyDescent="0.15">
      <c r="A10" s="97"/>
      <c r="B10" s="71" t="s">
        <v>63</v>
      </c>
      <c r="C10" s="72"/>
      <c r="D10" s="73" t="s">
        <v>37</v>
      </c>
      <c r="G10" s="51" t="s">
        <v>12</v>
      </c>
      <c r="H10" s="52">
        <f>ROUNDDOWN(C15/12,0)</f>
        <v>0</v>
      </c>
      <c r="J10" s="53">
        <f t="shared" si="0"/>
        <v>0</v>
      </c>
    </row>
    <row r="11" spans="1:11" ht="15" customHeight="1" x14ac:dyDescent="0.15">
      <c r="A11" s="92" t="s">
        <v>40</v>
      </c>
      <c r="B11" s="81" t="s">
        <v>83</v>
      </c>
      <c r="C11" s="82"/>
      <c r="D11" s="83" t="s">
        <v>37</v>
      </c>
      <c r="G11" s="54" t="s">
        <v>6</v>
      </c>
      <c r="H11" s="55">
        <f>SUM(H6:H10)</f>
        <v>0</v>
      </c>
      <c r="J11" s="53">
        <f t="shared" si="0"/>
        <v>0</v>
      </c>
    </row>
    <row r="12" spans="1:11" ht="15" customHeight="1" x14ac:dyDescent="0.15">
      <c r="A12" s="93"/>
      <c r="B12" s="68" t="s">
        <v>84</v>
      </c>
      <c r="C12" s="69"/>
      <c r="D12" s="70" t="s">
        <v>37</v>
      </c>
      <c r="F12" s="51" t="s">
        <v>13</v>
      </c>
      <c r="G12" s="51" t="s">
        <v>13</v>
      </c>
      <c r="H12" s="52" t="e">
        <f>ROUNDDOWN(((C4*C3)/C17)*C16,0)</f>
        <v>#DIV/0!</v>
      </c>
      <c r="I12" s="52" t="e">
        <f>ROUNDDOWN(H12*0.08,0)</f>
        <v>#DIV/0!</v>
      </c>
      <c r="J12" s="53" t="e">
        <f t="shared" si="0"/>
        <v>#DIV/0!</v>
      </c>
    </row>
    <row r="13" spans="1:11" ht="15" customHeight="1" x14ac:dyDescent="0.15">
      <c r="A13" s="93"/>
      <c r="B13" s="68" t="s">
        <v>85</v>
      </c>
      <c r="C13" s="69"/>
      <c r="D13" s="70" t="s">
        <v>37</v>
      </c>
      <c r="G13" s="51" t="s">
        <v>14</v>
      </c>
      <c r="H13" s="52" t="e">
        <f>ROUNDDOWN(((C4*C3)/C19)*C18,0)</f>
        <v>#DIV/0!</v>
      </c>
      <c r="I13" s="52" t="e">
        <f>ROUNDDOWN(H13*0.08,0)</f>
        <v>#DIV/0!</v>
      </c>
      <c r="J13" s="53" t="e">
        <f t="shared" si="0"/>
        <v>#DIV/0!</v>
      </c>
    </row>
    <row r="14" spans="1:11" ht="15" customHeight="1" x14ac:dyDescent="0.15">
      <c r="A14" s="93"/>
      <c r="B14" s="68" t="s">
        <v>86</v>
      </c>
      <c r="C14" s="69"/>
      <c r="D14" s="70" t="s">
        <v>37</v>
      </c>
      <c r="G14" s="54" t="s">
        <v>6</v>
      </c>
      <c r="H14" s="55" t="e">
        <f>SUM(H12:H13)</f>
        <v>#DIV/0!</v>
      </c>
      <c r="I14" s="55" t="e">
        <f>SUM(I12:I13)</f>
        <v>#DIV/0!</v>
      </c>
      <c r="J14" s="53" t="e">
        <f t="shared" si="0"/>
        <v>#DIV/0!</v>
      </c>
    </row>
    <row r="15" spans="1:11" ht="15" customHeight="1" x14ac:dyDescent="0.15">
      <c r="A15" s="94"/>
      <c r="B15" s="71" t="s">
        <v>78</v>
      </c>
      <c r="C15" s="72"/>
      <c r="D15" s="73" t="s">
        <v>37</v>
      </c>
      <c r="F15" s="51" t="s">
        <v>15</v>
      </c>
      <c r="G15" s="51" t="s">
        <v>16</v>
      </c>
      <c r="H15" s="52">
        <f>ROUNDDOWN((C20*(C5-1))/(C5*12),0)</f>
        <v>0</v>
      </c>
      <c r="I15" s="52">
        <f>ROUNDDOWN(H15*0.08,0)</f>
        <v>0</v>
      </c>
      <c r="J15" s="53">
        <f t="shared" si="0"/>
        <v>0</v>
      </c>
    </row>
    <row r="16" spans="1:11" ht="15" customHeight="1" x14ac:dyDescent="0.15">
      <c r="A16" s="92" t="s">
        <v>41</v>
      </c>
      <c r="B16" s="81" t="s">
        <v>80</v>
      </c>
      <c r="C16" s="82"/>
      <c r="D16" s="83" t="s">
        <v>37</v>
      </c>
      <c r="G16" s="51" t="s">
        <v>17</v>
      </c>
      <c r="H16" s="52">
        <f>ROUNDDOWN(C21/12,0)</f>
        <v>0</v>
      </c>
      <c r="I16" s="52">
        <f>ROUNDDOWN(H16*0.08,0)</f>
        <v>0</v>
      </c>
      <c r="J16" s="53">
        <f t="shared" ref="J16:J33" si="1">SUM(H16:I16)</f>
        <v>0</v>
      </c>
    </row>
    <row r="17" spans="1:10" ht="15" customHeight="1" x14ac:dyDescent="0.15">
      <c r="A17" s="93"/>
      <c r="B17" s="68" t="s">
        <v>71</v>
      </c>
      <c r="C17" s="69"/>
      <c r="D17" s="74" t="s">
        <v>96</v>
      </c>
      <c r="G17" s="51" t="s">
        <v>18</v>
      </c>
      <c r="H17" s="52" t="e">
        <f>ROUNDDOWN(C22*C23/C24*C4*C3,0)</f>
        <v>#DIV/0!</v>
      </c>
      <c r="I17" s="52" t="e">
        <f>ROUNDDOWN(H17*0.08,0)</f>
        <v>#DIV/0!</v>
      </c>
      <c r="J17" s="53" t="e">
        <f t="shared" si="1"/>
        <v>#DIV/0!</v>
      </c>
    </row>
    <row r="18" spans="1:10" ht="15" customHeight="1" x14ac:dyDescent="0.15">
      <c r="A18" s="93"/>
      <c r="B18" s="68" t="s">
        <v>81</v>
      </c>
      <c r="C18" s="69"/>
      <c r="D18" s="70" t="s">
        <v>37</v>
      </c>
      <c r="G18" s="54" t="s">
        <v>6</v>
      </c>
      <c r="H18" s="55" t="e">
        <f>SUM(H15:H17)</f>
        <v>#DIV/0!</v>
      </c>
      <c r="I18" s="55" t="e">
        <f>SUM(I15:I17)</f>
        <v>#DIV/0!</v>
      </c>
      <c r="J18" s="53" t="e">
        <f t="shared" si="1"/>
        <v>#DIV/0!</v>
      </c>
    </row>
    <row r="19" spans="1:10" ht="15" customHeight="1" x14ac:dyDescent="0.15">
      <c r="A19" s="94"/>
      <c r="B19" s="71" t="s">
        <v>72</v>
      </c>
      <c r="C19" s="72"/>
      <c r="D19" s="75" t="s">
        <v>97</v>
      </c>
      <c r="F19" s="51" t="s">
        <v>19</v>
      </c>
      <c r="H19" s="55">
        <f>C25+C26+C27</f>
        <v>0</v>
      </c>
      <c r="I19" s="55">
        <f>ROUNDDOWN(H19*0.08,0)</f>
        <v>0</v>
      </c>
      <c r="J19" s="53">
        <f t="shared" si="1"/>
        <v>0</v>
      </c>
    </row>
    <row r="20" spans="1:10" ht="15" customHeight="1" x14ac:dyDescent="0.15">
      <c r="A20" s="92" t="s">
        <v>42</v>
      </c>
      <c r="B20" s="81" t="s">
        <v>49</v>
      </c>
      <c r="C20" s="82"/>
      <c r="D20" s="83" t="s">
        <v>37</v>
      </c>
      <c r="F20" s="51" t="s">
        <v>20</v>
      </c>
      <c r="G20" s="51" t="s">
        <v>21</v>
      </c>
      <c r="H20" s="52">
        <f>C28</f>
        <v>0</v>
      </c>
      <c r="J20" s="53">
        <f t="shared" si="1"/>
        <v>0</v>
      </c>
    </row>
    <row r="21" spans="1:10" ht="15" customHeight="1" x14ac:dyDescent="0.15">
      <c r="A21" s="93"/>
      <c r="B21" s="68" t="s">
        <v>70</v>
      </c>
      <c r="C21" s="69"/>
      <c r="D21" s="70" t="s">
        <v>37</v>
      </c>
      <c r="G21" s="51" t="s">
        <v>22</v>
      </c>
      <c r="H21" s="52">
        <f>ROUNDDOWN(C29/12,0)</f>
        <v>0</v>
      </c>
      <c r="J21" s="53">
        <f t="shared" si="1"/>
        <v>0</v>
      </c>
    </row>
    <row r="22" spans="1:10" ht="15" customHeight="1" x14ac:dyDescent="0.15">
      <c r="A22" s="93"/>
      <c r="B22" s="68" t="s">
        <v>73</v>
      </c>
      <c r="C22" s="69"/>
      <c r="D22" s="70" t="s">
        <v>37</v>
      </c>
      <c r="G22" s="51" t="s">
        <v>23</v>
      </c>
      <c r="H22" s="52">
        <f>ROUNDDOWN(C30/12,0)</f>
        <v>0</v>
      </c>
      <c r="J22" s="53">
        <f t="shared" si="1"/>
        <v>0</v>
      </c>
    </row>
    <row r="23" spans="1:10" ht="15" customHeight="1" x14ac:dyDescent="0.15">
      <c r="A23" s="93"/>
      <c r="B23" s="68" t="s">
        <v>74</v>
      </c>
      <c r="C23" s="69"/>
      <c r="D23" s="70" t="s">
        <v>75</v>
      </c>
      <c r="G23" s="51" t="s">
        <v>24</v>
      </c>
      <c r="H23" s="52">
        <f>ROUNDDOWN((C28+H21)*C31,0)</f>
        <v>0</v>
      </c>
      <c r="J23" s="53">
        <f t="shared" si="1"/>
        <v>0</v>
      </c>
    </row>
    <row r="24" spans="1:10" ht="15" customHeight="1" x14ac:dyDescent="0.15">
      <c r="A24" s="94"/>
      <c r="B24" s="71" t="s">
        <v>82</v>
      </c>
      <c r="C24" s="72"/>
      <c r="D24" s="73" t="s">
        <v>98</v>
      </c>
      <c r="G24" s="51" t="s">
        <v>25</v>
      </c>
      <c r="H24" s="52">
        <f>ROUNDDOWN((C28+(C29/12))*C32,0)</f>
        <v>0</v>
      </c>
      <c r="J24" s="53">
        <f t="shared" si="1"/>
        <v>0</v>
      </c>
    </row>
    <row r="25" spans="1:10" ht="15" customHeight="1" x14ac:dyDescent="0.15">
      <c r="A25" s="92" t="s">
        <v>52</v>
      </c>
      <c r="B25" s="81" t="s">
        <v>53</v>
      </c>
      <c r="C25" s="82"/>
      <c r="D25" s="83" t="s">
        <v>37</v>
      </c>
      <c r="G25" s="51" t="s">
        <v>26</v>
      </c>
      <c r="H25" s="52">
        <f>ROUNDDOWN(C28*C33,0)</f>
        <v>0</v>
      </c>
      <c r="I25" s="52">
        <f>ROUNDDOWN(H25*0.08,0)</f>
        <v>0</v>
      </c>
      <c r="J25" s="53">
        <f t="shared" si="1"/>
        <v>0</v>
      </c>
    </row>
    <row r="26" spans="1:10" ht="15" customHeight="1" x14ac:dyDescent="0.15">
      <c r="A26" s="93"/>
      <c r="B26" s="68" t="s">
        <v>54</v>
      </c>
      <c r="C26" s="69"/>
      <c r="D26" s="70" t="s">
        <v>37</v>
      </c>
      <c r="G26" s="54" t="s">
        <v>6</v>
      </c>
      <c r="H26" s="55">
        <f>SUM(H20:H25)</f>
        <v>0</v>
      </c>
      <c r="I26" s="55">
        <f>SUM(I25)</f>
        <v>0</v>
      </c>
      <c r="J26" s="53">
        <f t="shared" si="1"/>
        <v>0</v>
      </c>
    </row>
    <row r="27" spans="1:10" ht="15" customHeight="1" x14ac:dyDescent="0.15">
      <c r="A27" s="94"/>
      <c r="B27" s="71" t="s">
        <v>57</v>
      </c>
      <c r="C27" s="72"/>
      <c r="D27" s="73" t="s">
        <v>37</v>
      </c>
      <c r="F27" s="51" t="s">
        <v>27</v>
      </c>
      <c r="H27" s="55">
        <f>(C34+C35+C36+C37)/12</f>
        <v>0</v>
      </c>
      <c r="I27" s="55">
        <f>ROUNDDOWN(H27*0.08,0)</f>
        <v>0</v>
      </c>
      <c r="J27" s="53">
        <f t="shared" si="1"/>
        <v>0</v>
      </c>
    </row>
    <row r="28" spans="1:10" ht="15" customHeight="1" x14ac:dyDescent="0.15">
      <c r="A28" s="92" t="s">
        <v>43</v>
      </c>
      <c r="B28" s="81" t="s">
        <v>55</v>
      </c>
      <c r="C28" s="82"/>
      <c r="D28" s="83" t="s">
        <v>37</v>
      </c>
      <c r="F28" s="51" t="s">
        <v>28</v>
      </c>
      <c r="H28" s="55" t="e">
        <f>H5+H11+H14+H18+H19+H26+H27</f>
        <v>#DIV/0!</v>
      </c>
      <c r="I28" s="55" t="e">
        <f>SUM(I5,I14,I18,I19,I26,I27)</f>
        <v>#DIV/0!</v>
      </c>
      <c r="J28" s="53" t="e">
        <f t="shared" si="1"/>
        <v>#DIV/0!</v>
      </c>
    </row>
    <row r="29" spans="1:10" ht="15" customHeight="1" x14ac:dyDescent="0.15">
      <c r="A29" s="93"/>
      <c r="B29" s="68" t="s">
        <v>56</v>
      </c>
      <c r="C29" s="69"/>
      <c r="D29" s="70" t="s">
        <v>37</v>
      </c>
      <c r="F29" s="51" t="s">
        <v>29</v>
      </c>
      <c r="H29" s="52" t="e">
        <f>ROUNDDOWN(H28*C38,0)</f>
        <v>#DIV/0!</v>
      </c>
      <c r="I29" s="52" t="e">
        <f>ROUNDDOWN(H29*0.08,0)</f>
        <v>#DIV/0!</v>
      </c>
      <c r="J29" s="53" t="e">
        <f t="shared" si="1"/>
        <v>#DIV/0!</v>
      </c>
    </row>
    <row r="30" spans="1:10" ht="15" customHeight="1" x14ac:dyDescent="0.15">
      <c r="A30" s="93"/>
      <c r="B30" s="68" t="s">
        <v>90</v>
      </c>
      <c r="C30" s="69"/>
      <c r="D30" s="70" t="s">
        <v>37</v>
      </c>
      <c r="F30" s="51" t="s">
        <v>30</v>
      </c>
      <c r="H30" s="52" t="e">
        <f>ROUNDDOWN(H28*C39,0)</f>
        <v>#DIV/0!</v>
      </c>
      <c r="I30" s="52" t="e">
        <f>ROUNDDOWN(H30*0.08,0)</f>
        <v>#DIV/0!</v>
      </c>
      <c r="J30" s="53" t="e">
        <f t="shared" si="1"/>
        <v>#DIV/0!</v>
      </c>
    </row>
    <row r="31" spans="1:10" ht="15" customHeight="1" x14ac:dyDescent="0.15">
      <c r="A31" s="93"/>
      <c r="B31" s="68" t="s">
        <v>64</v>
      </c>
      <c r="C31" s="76"/>
      <c r="D31" s="70" t="s">
        <v>100</v>
      </c>
      <c r="F31" s="51" t="s">
        <v>91</v>
      </c>
      <c r="H31" s="55" t="e">
        <f>SUM(H28:H30)</f>
        <v>#DIV/0!</v>
      </c>
      <c r="I31" s="55" t="e">
        <f>SUM(I28:I30)</f>
        <v>#DIV/0!</v>
      </c>
      <c r="J31" s="53" t="e">
        <f t="shared" si="1"/>
        <v>#DIV/0!</v>
      </c>
    </row>
    <row r="32" spans="1:10" ht="15" customHeight="1" x14ac:dyDescent="0.15">
      <c r="A32" s="93"/>
      <c r="B32" s="68" t="s">
        <v>65</v>
      </c>
      <c r="C32" s="76"/>
      <c r="D32" s="70" t="s">
        <v>100</v>
      </c>
      <c r="F32" s="51" t="s">
        <v>31</v>
      </c>
      <c r="H32" s="52" t="e">
        <f>ROUNDDOWN(H31/C3,0)</f>
        <v>#DIV/0!</v>
      </c>
      <c r="I32" s="52" t="e">
        <f>ROUNDDOWN(H32*0.08,0)</f>
        <v>#DIV/0!</v>
      </c>
      <c r="J32" s="53" t="e">
        <f t="shared" si="1"/>
        <v>#DIV/0!</v>
      </c>
    </row>
    <row r="33" spans="1:10" ht="15" customHeight="1" x14ac:dyDescent="0.15">
      <c r="A33" s="94"/>
      <c r="B33" s="71" t="s">
        <v>66</v>
      </c>
      <c r="C33" s="77"/>
      <c r="D33" s="73" t="s">
        <v>100</v>
      </c>
      <c r="F33" s="51" t="s">
        <v>32</v>
      </c>
      <c r="H33" s="52" t="e">
        <f>ROUNDDOWN(H31/(C4*C3),0)</f>
        <v>#DIV/0!</v>
      </c>
      <c r="I33" s="52" t="e">
        <f>ROUNDDOWN(H33*0.08,0)</f>
        <v>#DIV/0!</v>
      </c>
      <c r="J33" s="53" t="e">
        <f t="shared" si="1"/>
        <v>#DIV/0!</v>
      </c>
    </row>
    <row r="34" spans="1:10" ht="15" customHeight="1" x14ac:dyDescent="0.15">
      <c r="A34" s="92" t="s">
        <v>44</v>
      </c>
      <c r="B34" s="81" t="s">
        <v>58</v>
      </c>
      <c r="C34" s="82"/>
      <c r="D34" s="83" t="s">
        <v>37</v>
      </c>
    </row>
    <row r="35" spans="1:10" ht="15" customHeight="1" x14ac:dyDescent="0.15">
      <c r="A35" s="93"/>
      <c r="B35" s="68" t="s">
        <v>59</v>
      </c>
      <c r="C35" s="69"/>
      <c r="D35" s="70" t="s">
        <v>37</v>
      </c>
    </row>
    <row r="36" spans="1:10" ht="15" customHeight="1" x14ac:dyDescent="0.15">
      <c r="A36" s="93"/>
      <c r="B36" s="68" t="s">
        <v>60</v>
      </c>
      <c r="C36" s="69"/>
      <c r="D36" s="70" t="s">
        <v>37</v>
      </c>
    </row>
    <row r="37" spans="1:10" ht="15" customHeight="1" x14ac:dyDescent="0.15">
      <c r="A37" s="94"/>
      <c r="B37" s="71" t="s">
        <v>61</v>
      </c>
      <c r="C37" s="72"/>
      <c r="D37" s="73" t="s">
        <v>37</v>
      </c>
    </row>
    <row r="38" spans="1:10" ht="15" customHeight="1" x14ac:dyDescent="0.15">
      <c r="A38" s="88" t="s">
        <v>45</v>
      </c>
      <c r="B38" s="58" t="s">
        <v>67</v>
      </c>
      <c r="C38" s="59"/>
      <c r="D38" s="57" t="s">
        <v>100</v>
      </c>
    </row>
    <row r="39" spans="1:10" ht="15" customHeight="1" x14ac:dyDescent="0.15">
      <c r="A39" s="89" t="s">
        <v>46</v>
      </c>
      <c r="B39" s="84" t="s">
        <v>68</v>
      </c>
      <c r="C39" s="85"/>
      <c r="D39" s="86" t="s">
        <v>100</v>
      </c>
    </row>
  </sheetData>
  <sheetProtection password="CC14" sheet="1" objects="1" scenarios="1"/>
  <mergeCells count="8">
    <mergeCell ref="A28:A33"/>
    <mergeCell ref="A34:A37"/>
    <mergeCell ref="A2:A4"/>
    <mergeCell ref="A5:A10"/>
    <mergeCell ref="A11:A15"/>
    <mergeCell ref="A16:A19"/>
    <mergeCell ref="A20:A24"/>
    <mergeCell ref="A25:A27"/>
  </mergeCells>
  <phoneticPr fontId="2"/>
  <dataValidations count="4">
    <dataValidation imeMode="off" allowBlank="1" showInputMessage="1" showErrorMessage="1" prompt="0.3％の場合は_x000a_0.003の形式で_x000a_入力して下さい" sqref="C31:C33" xr:uid="{00000000-0002-0000-0000-000000000000}"/>
    <dataValidation imeMode="off" allowBlank="1" showInputMessage="1" showErrorMessage="1" prompt="0.5％の場合は_x000a_0.005の形式で_x000a_入力してください" sqref="C38:C39" xr:uid="{00000000-0002-0000-0000-000001000000}"/>
    <dataValidation imeMode="on" allowBlank="1" showInputMessage="1" showErrorMessage="1" sqref="C2" xr:uid="{00000000-0002-0000-0000-000002000000}"/>
    <dataValidation imeMode="off" allowBlank="1" showInputMessage="1" showErrorMessage="1" sqref="C34:C37 C3:C30" xr:uid="{00000000-0002-0000-0000-000003000000}"/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view="pageBreakPreview" zoomScaleNormal="70" workbookViewId="0"/>
  </sheetViews>
  <sheetFormatPr defaultColWidth="8.875" defaultRowHeight="13.5" x14ac:dyDescent="0.15"/>
  <cols>
    <col min="1" max="1" width="4.75" style="2" customWidth="1"/>
    <col min="2" max="2" width="15" style="2" bestFit="1" customWidth="1"/>
    <col min="3" max="5" width="20.625" style="2" customWidth="1"/>
    <col min="6" max="16384" width="8.875" style="2"/>
  </cols>
  <sheetData>
    <row r="1" spans="1:5" ht="18" thickBot="1" x14ac:dyDescent="0.25">
      <c r="A1" s="1" t="s">
        <v>69</v>
      </c>
      <c r="D1" s="3" t="s">
        <v>87</v>
      </c>
      <c r="E1" s="4" t="str">
        <f>IF(入力用!C2=0,"　",入力用!C2)</f>
        <v>軽貨物</v>
      </c>
    </row>
    <row r="2" spans="1:5" ht="27.75" customHeight="1" thickBot="1" x14ac:dyDescent="0.2">
      <c r="E2" s="5" t="s">
        <v>89</v>
      </c>
    </row>
    <row r="3" spans="1:5" s="6" customFormat="1" ht="26.25" customHeight="1" x14ac:dyDescent="0.15">
      <c r="A3" s="109" t="s">
        <v>0</v>
      </c>
      <c r="B3" s="110"/>
      <c r="C3" s="37" t="s">
        <v>88</v>
      </c>
      <c r="D3" s="37" t="s">
        <v>101</v>
      </c>
      <c r="E3" s="38" t="s">
        <v>77</v>
      </c>
    </row>
    <row r="4" spans="1:5" s="10" customFormat="1" ht="21" customHeight="1" x14ac:dyDescent="0.15">
      <c r="A4" s="100" t="s">
        <v>1</v>
      </c>
      <c r="B4" s="7" t="s">
        <v>2</v>
      </c>
      <c r="C4" s="8">
        <f>IF(入力用!H1="","",入力用!H1)</f>
        <v>24916</v>
      </c>
      <c r="D4" s="8">
        <f>IF(入力用!I1="","",入力用!I1)</f>
        <v>1993</v>
      </c>
      <c r="E4" s="9">
        <f>IF(入力用!J1="","",入力用!J1)</f>
        <v>26909</v>
      </c>
    </row>
    <row r="5" spans="1:5" s="10" customFormat="1" ht="21" customHeight="1" x14ac:dyDescent="0.15">
      <c r="A5" s="101"/>
      <c r="B5" s="11" t="s">
        <v>3</v>
      </c>
      <c r="C5" s="12">
        <f>IF(入力用!H2="","",入力用!H2)</f>
        <v>0</v>
      </c>
      <c r="D5" s="39"/>
      <c r="E5" s="9">
        <f>IF(入力用!J2="","",入力用!J2)</f>
        <v>0</v>
      </c>
    </row>
    <row r="6" spans="1:5" s="10" customFormat="1" ht="21" customHeight="1" x14ac:dyDescent="0.15">
      <c r="A6" s="101"/>
      <c r="B6" s="11" t="s">
        <v>4</v>
      </c>
      <c r="C6" s="12">
        <f>IF(入力用!H3="","",入力用!H3)</f>
        <v>750</v>
      </c>
      <c r="D6" s="39"/>
      <c r="E6" s="9">
        <f>IF(入力用!J3="","",入力用!J3)</f>
        <v>750</v>
      </c>
    </row>
    <row r="7" spans="1:5" s="10" customFormat="1" ht="21" customHeight="1" x14ac:dyDescent="0.15">
      <c r="A7" s="101"/>
      <c r="B7" s="13" t="s">
        <v>5</v>
      </c>
      <c r="C7" s="14">
        <f>IF(入力用!H4="","",入力用!H4)</f>
        <v>0</v>
      </c>
      <c r="D7" s="40"/>
      <c r="E7" s="15">
        <f>IF(入力用!J4="","",入力用!J4)</f>
        <v>0</v>
      </c>
    </row>
    <row r="8" spans="1:5" s="10" customFormat="1" ht="21" customHeight="1" x14ac:dyDescent="0.15">
      <c r="A8" s="101"/>
      <c r="B8" s="16" t="s">
        <v>76</v>
      </c>
      <c r="C8" s="14">
        <f>IF(入力用!H5="","",入力用!H5)</f>
        <v>25666</v>
      </c>
      <c r="D8" s="14">
        <f>IF(入力用!I5="","",入力用!I5)</f>
        <v>1993</v>
      </c>
      <c r="E8" s="17">
        <f>IF(入力用!J5="","",入力用!J5)</f>
        <v>27659</v>
      </c>
    </row>
    <row r="9" spans="1:5" s="10" customFormat="1" ht="21" customHeight="1" x14ac:dyDescent="0.15">
      <c r="A9" s="101" t="s">
        <v>7</v>
      </c>
      <c r="B9" s="18" t="s">
        <v>8</v>
      </c>
      <c r="C9" s="19">
        <f>IF(入力用!H6="","",入力用!H6)</f>
        <v>0</v>
      </c>
      <c r="D9" s="41"/>
      <c r="E9" s="9">
        <f>IF(入力用!J6="","",入力用!J6)</f>
        <v>0</v>
      </c>
    </row>
    <row r="10" spans="1:5" s="10" customFormat="1" ht="21" customHeight="1" x14ac:dyDescent="0.15">
      <c r="A10" s="101"/>
      <c r="B10" s="11" t="s">
        <v>9</v>
      </c>
      <c r="C10" s="12">
        <f>IF(入力用!H7="","",入力用!H7)</f>
        <v>0</v>
      </c>
      <c r="D10" s="39"/>
      <c r="E10" s="9">
        <f>IF(入力用!J7="","",入力用!J7)</f>
        <v>0</v>
      </c>
    </row>
    <row r="11" spans="1:5" s="10" customFormat="1" ht="21" customHeight="1" x14ac:dyDescent="0.15">
      <c r="A11" s="101"/>
      <c r="B11" s="11" t="s">
        <v>10</v>
      </c>
      <c r="C11" s="12">
        <f>IF(入力用!H8="","",入力用!H8)</f>
        <v>0</v>
      </c>
      <c r="D11" s="39"/>
      <c r="E11" s="9">
        <f>IF(入力用!J8="","",入力用!J8)</f>
        <v>0</v>
      </c>
    </row>
    <row r="12" spans="1:5" s="10" customFormat="1" ht="21" customHeight="1" x14ac:dyDescent="0.15">
      <c r="A12" s="101"/>
      <c r="B12" s="11" t="s">
        <v>11</v>
      </c>
      <c r="C12" s="12">
        <f>IF(入力用!H9="","",入力用!H9)</f>
        <v>0</v>
      </c>
      <c r="D12" s="39"/>
      <c r="E12" s="9">
        <f>IF(入力用!J9="","",入力用!J9)</f>
        <v>0</v>
      </c>
    </row>
    <row r="13" spans="1:5" s="10" customFormat="1" ht="21" customHeight="1" x14ac:dyDescent="0.15">
      <c r="A13" s="101"/>
      <c r="B13" s="13" t="s">
        <v>12</v>
      </c>
      <c r="C13" s="14">
        <f>IF(入力用!H10="","",入力用!H10)</f>
        <v>0</v>
      </c>
      <c r="D13" s="40"/>
      <c r="E13" s="15">
        <f>IF(入力用!J10="","",入力用!J10)</f>
        <v>0</v>
      </c>
    </row>
    <row r="14" spans="1:5" s="10" customFormat="1" ht="21" customHeight="1" x14ac:dyDescent="0.15">
      <c r="A14" s="101"/>
      <c r="B14" s="16" t="s">
        <v>6</v>
      </c>
      <c r="C14" s="19">
        <f>IF(入力用!H11="","",入力用!H11)</f>
        <v>0</v>
      </c>
      <c r="D14" s="20"/>
      <c r="E14" s="17">
        <f>IF(入力用!J11="","",入力用!J11)</f>
        <v>0</v>
      </c>
    </row>
    <row r="15" spans="1:5" s="10" customFormat="1" ht="21" customHeight="1" x14ac:dyDescent="0.15">
      <c r="A15" s="101" t="s">
        <v>13</v>
      </c>
      <c r="B15" s="18" t="s">
        <v>13</v>
      </c>
      <c r="C15" s="19" t="e">
        <f>IF(入力用!H12="","",入力用!H12)</f>
        <v>#DIV/0!</v>
      </c>
      <c r="D15" s="19" t="e">
        <f>IF(入力用!I12="","",入力用!I12)</f>
        <v>#DIV/0!</v>
      </c>
      <c r="E15" s="9" t="e">
        <f>IF(入力用!J12="","",入力用!J12)</f>
        <v>#DIV/0!</v>
      </c>
    </row>
    <row r="16" spans="1:5" s="10" customFormat="1" ht="21" customHeight="1" x14ac:dyDescent="0.15">
      <c r="A16" s="101"/>
      <c r="B16" s="13" t="s">
        <v>14</v>
      </c>
      <c r="C16" s="14" t="e">
        <f>IF(入力用!H13="","",入力用!H13)</f>
        <v>#DIV/0!</v>
      </c>
      <c r="D16" s="14" t="e">
        <f>IF(入力用!I13="","",入力用!I13)</f>
        <v>#DIV/0!</v>
      </c>
      <c r="E16" s="15" t="e">
        <f>IF(入力用!J13="","",入力用!J13)</f>
        <v>#DIV/0!</v>
      </c>
    </row>
    <row r="17" spans="1:5" s="10" customFormat="1" ht="21" customHeight="1" x14ac:dyDescent="0.15">
      <c r="A17" s="101"/>
      <c r="B17" s="16" t="s">
        <v>6</v>
      </c>
      <c r="C17" s="14" t="e">
        <f>IF(入力用!H14="","",入力用!H14)</f>
        <v>#DIV/0!</v>
      </c>
      <c r="D17" s="21" t="e">
        <f>IF(入力用!I14="","",入力用!I14)</f>
        <v>#DIV/0!</v>
      </c>
      <c r="E17" s="15" t="e">
        <f>IF(入力用!J14="","",入力用!J14)</f>
        <v>#DIV/0!</v>
      </c>
    </row>
    <row r="18" spans="1:5" s="10" customFormat="1" ht="21" customHeight="1" x14ac:dyDescent="0.15">
      <c r="A18" s="101" t="s">
        <v>15</v>
      </c>
      <c r="B18" s="18" t="s">
        <v>16</v>
      </c>
      <c r="C18" s="19">
        <f>IF(入力用!H15="","",入力用!H15)</f>
        <v>0</v>
      </c>
      <c r="D18" s="19">
        <f>IF(入力用!I15="","",入力用!I15)</f>
        <v>0</v>
      </c>
      <c r="E18" s="22">
        <f>IF(入力用!J15="","",入力用!J15)</f>
        <v>0</v>
      </c>
    </row>
    <row r="19" spans="1:5" s="10" customFormat="1" ht="21" customHeight="1" x14ac:dyDescent="0.15">
      <c r="A19" s="101"/>
      <c r="B19" s="11" t="s">
        <v>17</v>
      </c>
      <c r="C19" s="12">
        <f>IF(入力用!H16="","",入力用!H16)</f>
        <v>0</v>
      </c>
      <c r="D19" s="12">
        <f>IF(入力用!I16="","",入力用!I16)</f>
        <v>0</v>
      </c>
      <c r="E19" s="23">
        <f>IF(入力用!J16="","",入力用!J16)</f>
        <v>0</v>
      </c>
    </row>
    <row r="20" spans="1:5" s="10" customFormat="1" ht="21" customHeight="1" x14ac:dyDescent="0.15">
      <c r="A20" s="101"/>
      <c r="B20" s="13" t="s">
        <v>18</v>
      </c>
      <c r="C20" s="14" t="e">
        <f>IF(入力用!H17="","",入力用!H17)</f>
        <v>#DIV/0!</v>
      </c>
      <c r="D20" s="14" t="e">
        <f>IF(入力用!I17="","",入力用!I17)</f>
        <v>#DIV/0!</v>
      </c>
      <c r="E20" s="15" t="e">
        <f>IF(入力用!J17="","",入力用!J17)</f>
        <v>#DIV/0!</v>
      </c>
    </row>
    <row r="21" spans="1:5" s="10" customFormat="1" ht="21" customHeight="1" x14ac:dyDescent="0.15">
      <c r="A21" s="101"/>
      <c r="B21" s="16" t="s">
        <v>6</v>
      </c>
      <c r="C21" s="14" t="e">
        <f>IF(入力用!H18="","",入力用!H18)</f>
        <v>#DIV/0!</v>
      </c>
      <c r="D21" s="14" t="e">
        <f>IF(入力用!I18="","",入力用!I18)</f>
        <v>#DIV/0!</v>
      </c>
      <c r="E21" s="15" t="e">
        <f>IF(入力用!J18="","",入力用!J18)</f>
        <v>#DIV/0!</v>
      </c>
    </row>
    <row r="22" spans="1:5" s="10" customFormat="1" ht="21" customHeight="1" x14ac:dyDescent="0.15">
      <c r="A22" s="98" t="s">
        <v>19</v>
      </c>
      <c r="B22" s="99"/>
      <c r="C22" s="14">
        <f>IF(入力用!H19="","",入力用!H19)</f>
        <v>0</v>
      </c>
      <c r="D22" s="24">
        <f>IF(入力用!I19="","",入力用!I19)</f>
        <v>0</v>
      </c>
      <c r="E22" s="15">
        <f>IF(入力用!J19="","",入力用!J19)</f>
        <v>0</v>
      </c>
    </row>
    <row r="23" spans="1:5" s="10" customFormat="1" ht="21" customHeight="1" x14ac:dyDescent="0.15">
      <c r="A23" s="100" t="s">
        <v>20</v>
      </c>
      <c r="B23" s="18" t="s">
        <v>21</v>
      </c>
      <c r="C23" s="19">
        <f>IF(入力用!H20="","",入力用!H20)</f>
        <v>0</v>
      </c>
      <c r="D23" s="41"/>
      <c r="E23" s="22">
        <f>IF(入力用!J20="","",入力用!J20)</f>
        <v>0</v>
      </c>
    </row>
    <row r="24" spans="1:5" s="10" customFormat="1" ht="21" customHeight="1" x14ac:dyDescent="0.15">
      <c r="A24" s="101"/>
      <c r="B24" s="11" t="s">
        <v>22</v>
      </c>
      <c r="C24" s="12">
        <f>IF(入力用!H21="","",入力用!H21)</f>
        <v>0</v>
      </c>
      <c r="D24" s="39"/>
      <c r="E24" s="23">
        <f>IF(入力用!J21="","",入力用!J21)</f>
        <v>0</v>
      </c>
    </row>
    <row r="25" spans="1:5" s="10" customFormat="1" ht="21" customHeight="1" x14ac:dyDescent="0.15">
      <c r="A25" s="101"/>
      <c r="B25" s="11" t="s">
        <v>23</v>
      </c>
      <c r="C25" s="12">
        <f>IF(入力用!H22="","",入力用!H22)</f>
        <v>0</v>
      </c>
      <c r="D25" s="39"/>
      <c r="E25" s="23">
        <f>IF(入力用!J22="","",入力用!J22)</f>
        <v>0</v>
      </c>
    </row>
    <row r="26" spans="1:5" s="10" customFormat="1" ht="21" customHeight="1" x14ac:dyDescent="0.15">
      <c r="A26" s="101"/>
      <c r="B26" s="11" t="s">
        <v>24</v>
      </c>
      <c r="C26" s="12">
        <f>IF(入力用!H23="","",入力用!H23)</f>
        <v>0</v>
      </c>
      <c r="D26" s="39"/>
      <c r="E26" s="23">
        <f>IF(入力用!J23="","",入力用!J23)</f>
        <v>0</v>
      </c>
    </row>
    <row r="27" spans="1:5" s="10" customFormat="1" ht="21" customHeight="1" x14ac:dyDescent="0.15">
      <c r="A27" s="101"/>
      <c r="B27" s="11" t="s">
        <v>25</v>
      </c>
      <c r="C27" s="12">
        <f>IF(入力用!H24="","",入力用!H24)</f>
        <v>0</v>
      </c>
      <c r="D27" s="39"/>
      <c r="E27" s="23">
        <f>IF(入力用!J24="","",入力用!J24)</f>
        <v>0</v>
      </c>
    </row>
    <row r="28" spans="1:5" s="10" customFormat="1" ht="21" customHeight="1" x14ac:dyDescent="0.15">
      <c r="A28" s="101"/>
      <c r="B28" s="13" t="s">
        <v>26</v>
      </c>
      <c r="C28" s="14">
        <f>IF(入力用!H25="","",入力用!H25)</f>
        <v>0</v>
      </c>
      <c r="D28" s="14">
        <f>IF(入力用!I25="","",入力用!I25)</f>
        <v>0</v>
      </c>
      <c r="E28" s="15">
        <f>IF(入力用!J25="","",入力用!J25)</f>
        <v>0</v>
      </c>
    </row>
    <row r="29" spans="1:5" s="10" customFormat="1" ht="21" customHeight="1" thickBot="1" x14ac:dyDescent="0.2">
      <c r="A29" s="102"/>
      <c r="B29" s="25" t="s">
        <v>6</v>
      </c>
      <c r="C29" s="14">
        <f>IF(入力用!H26="","",入力用!H26)</f>
        <v>0</v>
      </c>
      <c r="D29" s="26">
        <f>IF(入力用!I26="","",入力用!I26)</f>
        <v>0</v>
      </c>
      <c r="E29" s="9">
        <f>IF(入力用!J26="","",入力用!J26)</f>
        <v>0</v>
      </c>
    </row>
    <row r="30" spans="1:5" s="10" customFormat="1" ht="21" customHeight="1" x14ac:dyDescent="0.15">
      <c r="A30" s="103" t="s">
        <v>27</v>
      </c>
      <c r="B30" s="104"/>
      <c r="C30" s="27">
        <f>IF(入力用!H27="","",入力用!H27)</f>
        <v>0</v>
      </c>
      <c r="D30" s="27">
        <f>IF(入力用!I27="","",入力用!I27)</f>
        <v>0</v>
      </c>
      <c r="E30" s="28">
        <f>IF(入力用!J27="","",入力用!J27)</f>
        <v>0</v>
      </c>
    </row>
    <row r="31" spans="1:5" s="10" customFormat="1" ht="21" customHeight="1" x14ac:dyDescent="0.15">
      <c r="A31" s="105" t="s">
        <v>28</v>
      </c>
      <c r="B31" s="106"/>
      <c r="C31" s="29" t="e">
        <f>IF(入力用!H28="","",入力用!H28)</f>
        <v>#DIV/0!</v>
      </c>
      <c r="D31" s="29" t="e">
        <f>IF(入力用!I28="","",入力用!I28)</f>
        <v>#DIV/0!</v>
      </c>
      <c r="E31" s="30" t="e">
        <f>IF(入力用!J28="","",入力用!J28)</f>
        <v>#DIV/0!</v>
      </c>
    </row>
    <row r="32" spans="1:5" s="10" customFormat="1" ht="21" customHeight="1" x14ac:dyDescent="0.15">
      <c r="A32" s="111" t="s">
        <v>29</v>
      </c>
      <c r="B32" s="112"/>
      <c r="C32" s="24" t="e">
        <f>IF(入力用!H29="","",入力用!H29)</f>
        <v>#DIV/0!</v>
      </c>
      <c r="D32" s="24" t="e">
        <f>IF(入力用!I29="","",入力用!I29)</f>
        <v>#DIV/0!</v>
      </c>
      <c r="E32" s="17" t="e">
        <f>IF(入力用!J29="","",入力用!J29)</f>
        <v>#DIV/0!</v>
      </c>
    </row>
    <row r="33" spans="1:5" s="10" customFormat="1" ht="21" customHeight="1" thickBot="1" x14ac:dyDescent="0.2">
      <c r="A33" s="113" t="s">
        <v>30</v>
      </c>
      <c r="B33" s="114"/>
      <c r="C33" s="31" t="e">
        <f>IF(入力用!H30="","",入力用!H30)</f>
        <v>#DIV/0!</v>
      </c>
      <c r="D33" s="31" t="e">
        <f>IF(入力用!I30="","",入力用!I30)</f>
        <v>#DIV/0!</v>
      </c>
      <c r="E33" s="32" t="e">
        <f>IF(入力用!J30="","",入力用!J30)</f>
        <v>#DIV/0!</v>
      </c>
    </row>
    <row r="34" spans="1:5" s="10" customFormat="1" ht="21" customHeight="1" thickBot="1" x14ac:dyDescent="0.2">
      <c r="A34" s="115" t="s">
        <v>91</v>
      </c>
      <c r="B34" s="116"/>
      <c r="C34" s="31" t="e">
        <f>IF(入力用!H31="","",入力用!H31)</f>
        <v>#DIV/0!</v>
      </c>
      <c r="D34" s="31" t="e">
        <f>IF(入力用!I31="","",入力用!I31)</f>
        <v>#DIV/0!</v>
      </c>
      <c r="E34" s="32" t="e">
        <f>IF(入力用!J31="","",入力用!J31)</f>
        <v>#DIV/0!</v>
      </c>
    </row>
    <row r="35" spans="1:5" s="10" customFormat="1" ht="21" customHeight="1" thickBot="1" x14ac:dyDescent="0.2">
      <c r="A35" s="107" t="s">
        <v>31</v>
      </c>
      <c r="B35" s="108"/>
      <c r="C35" s="33" t="e">
        <f>IF(入力用!H32="","",入力用!H32)</f>
        <v>#DIV/0!</v>
      </c>
      <c r="D35" s="33" t="e">
        <f>IF(入力用!I32="","",入力用!I32)</f>
        <v>#DIV/0!</v>
      </c>
      <c r="E35" s="34" t="e">
        <f>IF(入力用!J32="","",入力用!J32)</f>
        <v>#DIV/0!</v>
      </c>
    </row>
    <row r="36" spans="1:5" s="10" customFormat="1" ht="21" customHeight="1" thickBot="1" x14ac:dyDescent="0.2">
      <c r="A36" s="107" t="s">
        <v>99</v>
      </c>
      <c r="B36" s="108"/>
      <c r="C36" s="33" t="e">
        <f>IF(入力用!H33="","",入力用!H33)</f>
        <v>#DIV/0!</v>
      </c>
      <c r="D36" s="35" t="e">
        <f>IF(入力用!I33="","",入力用!I33)</f>
        <v>#DIV/0!</v>
      </c>
      <c r="E36" s="36" t="e">
        <f>IF(入力用!J33="","",入力用!J33)</f>
        <v>#DIV/0!</v>
      </c>
    </row>
  </sheetData>
  <sheetProtection password="CC14" sheet="1" objects="1" scenarios="1"/>
  <mergeCells count="14">
    <mergeCell ref="A36:B36"/>
    <mergeCell ref="A3:B3"/>
    <mergeCell ref="A32:B32"/>
    <mergeCell ref="A33:B33"/>
    <mergeCell ref="A34:B34"/>
    <mergeCell ref="A35:B35"/>
    <mergeCell ref="A22:B22"/>
    <mergeCell ref="A23:A29"/>
    <mergeCell ref="A30:B30"/>
    <mergeCell ref="A31:B31"/>
    <mergeCell ref="A4:A8"/>
    <mergeCell ref="A9:A14"/>
    <mergeCell ref="A15:A17"/>
    <mergeCell ref="A18:A21"/>
  </mergeCells>
  <phoneticPr fontId="2"/>
  <conditionalFormatting sqref="D15:D16 D28 D18:D22 D8 D4:E4 E5:E36 D30:D36 C4:C36">
    <cfRule type="expression" dxfId="1" priority="2" stopIfTrue="1">
      <formula>ISERROR(C4)</formula>
    </cfRule>
  </conditionalFormatting>
  <conditionalFormatting sqref="D17">
    <cfRule type="expression" dxfId="0" priority="1" stopIfTrue="1">
      <formula>ISERROR($D$17)</formula>
    </cfRule>
  </conditionalFormatting>
  <pageMargins left="1.0236220472440944" right="0.62992125984251968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印刷用</vt:lpstr>
    </vt:vector>
  </TitlesOfParts>
  <Company>株式会社日本ロジファクトリー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 miho</dc:creator>
  <cp:lastModifiedBy>Yano Yoshikazu</cp:lastModifiedBy>
  <cp:lastPrinted>2014-04-17T04:43:01Z</cp:lastPrinted>
  <dcterms:created xsi:type="dcterms:W3CDTF">2002-08-09T07:41:54Z</dcterms:created>
  <dcterms:modified xsi:type="dcterms:W3CDTF">2021-07-15T06:55:11Z</dcterms:modified>
</cp:coreProperties>
</file>